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округ'!$A$1:$AC$40</definedName>
  </definedNames>
  <calcPr calcMode="manual" fullCalcOnLoad="1"/>
</workbook>
</file>

<file path=xl/sharedStrings.xml><?xml version="1.0" encoding="utf-8"?>
<sst xmlns="http://schemas.openxmlformats.org/spreadsheetml/2006/main" count="98" uniqueCount="63">
  <si>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</si>
  <si>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</si>
  <si>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</si>
  <si>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</si>
  <si>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</si>
  <si>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</si>
  <si>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</si>
  <si>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</si>
  <si>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</si>
  <si>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</si>
  <si>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</si>
  <si>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</si>
  <si>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</si>
  <si>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</si>
  <si>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</si>
  <si>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</si>
  <si>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</si>
  <si>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</si>
  <si>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</si>
  <si>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</si>
  <si>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</si>
  <si>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</si>
  <si>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</si>
  <si>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</si>
  <si>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</si>
  <si>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</si>
  <si>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</si>
  <si>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</si>
  <si>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</si>
  <si>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</si>
  <si>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</si>
  <si>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</si>
  <si>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</si>
  <si>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</si>
  <si>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</si>
  <si>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</si>
  <si>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</si>
  <si>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</si>
  <si>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</si>
  <si>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</si>
  <si>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</si>
  <si>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</si>
  <si>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</si>
  <si>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</si>
  <si>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</si>
  <si>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</si>
  <si>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</si>
  <si>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</si>
  <si>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</si>
  <si>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</si>
  <si>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3раз(а) в неделю</t>
  </si>
  <si>
    <t>по необходимости</t>
  </si>
  <si>
    <t>1раз(а) в год</t>
  </si>
  <si>
    <t>4раз(а) в год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</si>
  <si>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</si>
  <si>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</si>
  <si>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</si>
  <si>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</si>
  <si>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пр. Ленинградский д.387</t>
  </si>
  <si>
    <t>пр. Ленинградский д.391</t>
  </si>
  <si>
    <t>Жилой район Варавино-Фактория</t>
  </si>
  <si>
    <t>Лот №1</t>
  </si>
  <si>
    <t>проверка исправности вытяжек _1_ раз(а) в год. Проверка наличия тяги в дымовентиляционных каналах __2 раз(а) в год. Проверка заземления оболочки электрокабеля, замеры сопротивления ____ раз(а) в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</si>
</sst>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17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SheetLayoutView="100" zoomScalePageLayoutView="0" workbookViewId="0" topLeftCell="A1">
      <pane xSplit="6" ySplit="9" topLeftCell="G29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J30" sqref="J30"/>
    </sheetView>
  </sheetViews>
  <sheetFormatPr defaultColWidth="9.00390625" defaultRowHeight="12.75"/>
  <cols>
    <col min="1" max="5" width="9.125" style="1" customWidth="1"/>
    <col min="6" max="6" width="29.125" style="1" customWidth="1"/>
    <col min="7" max="7" width="24.875" style="1" customWidth="1"/>
    <col min="8" max="8" width="0.12890625" style="1" customWidth="1"/>
    <col min="9" max="9" width="5.75390625" style="18" customWidth="1"/>
    <col min="10" max="10" width="19.375" style="18" customWidth="1"/>
    <col min="11" max="11" width="25.125" style="18" customWidth="1"/>
    <col min="12" max="16" width="9.25390625" style="18" hidden="1" customWidth="1"/>
    <col min="17" max="21" width="9.875" style="18" hidden="1" customWidth="1"/>
    <col min="22" max="22" width="9.25390625" style="18" hidden="1" customWidth="1"/>
    <col min="23" max="23" width="21.00390625" style="18" hidden="1" customWidth="1"/>
    <col min="24" max="24" width="6.75390625" style="18" hidden="1" customWidth="1"/>
    <col min="25" max="25" width="5.75390625" style="18" hidden="1" customWidth="1"/>
    <col min="26" max="26" width="8.875" style="18" hidden="1" customWidth="1"/>
    <col min="27" max="27" width="9.25390625" style="18" hidden="1" customWidth="1"/>
    <col min="28" max="29" width="8.875" style="18" hidden="1" customWidth="1"/>
    <col min="30" max="30" width="11.625" style="1" customWidth="1"/>
    <col min="31" max="31" width="13.625" style="1" customWidth="1"/>
    <col min="32" max="38" width="9.125" style="1" customWidth="1"/>
  </cols>
  <sheetData>
    <row r="1" spans="1:13" ht="16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K1" t="s">
        <v>54</v>
      </c>
      <c r="L1"/>
      <c r="M1"/>
    </row>
    <row r="2" spans="1:13" ht="16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K2" t="s">
        <v>55</v>
      </c>
      <c r="L2"/>
      <c r="M2"/>
    </row>
    <row r="3" spans="1:13" ht="16.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K3" t="s">
        <v>56</v>
      </c>
      <c r="L3"/>
      <c r="M3"/>
    </row>
    <row r="4" spans="1:13" ht="16.5" customHeight="1">
      <c r="A4" s="68" t="s">
        <v>29</v>
      </c>
      <c r="B4" s="68"/>
      <c r="C4" s="68"/>
      <c r="D4" s="68"/>
      <c r="E4" s="68"/>
      <c r="F4" s="68"/>
      <c r="G4" s="68"/>
      <c r="H4" s="68"/>
      <c r="I4" s="68"/>
      <c r="K4" t="s">
        <v>57</v>
      </c>
      <c r="L4"/>
      <c r="M4"/>
    </row>
    <row r="5" spans="1:29" ht="16.5" customHeight="1">
      <c r="A5" s="2"/>
      <c r="B5" s="2"/>
      <c r="C5" s="2"/>
      <c r="D5" s="2"/>
      <c r="E5" s="2"/>
      <c r="F5" s="2"/>
      <c r="G5" s="2"/>
      <c r="H5" s="2"/>
      <c r="I5" s="19"/>
      <c r="Q5" s="19"/>
      <c r="R5" s="19"/>
      <c r="S5" s="19"/>
      <c r="T5" s="19"/>
      <c r="U5" s="19"/>
      <c r="W5" s="19"/>
      <c r="X5" s="19"/>
      <c r="Y5" s="19"/>
      <c r="Z5" s="19"/>
      <c r="AB5" s="19"/>
      <c r="AC5" s="19"/>
    </row>
    <row r="6" spans="1:2" ht="12.75">
      <c r="A6" s="3" t="s">
        <v>61</v>
      </c>
      <c r="B6" s="3" t="s">
        <v>60</v>
      </c>
    </row>
    <row r="7" spans="1:29" ht="18" customHeight="1">
      <c r="A7" s="71" t="s">
        <v>3</v>
      </c>
      <c r="B7" s="71"/>
      <c r="C7" s="71"/>
      <c r="D7" s="71"/>
      <c r="E7" s="71"/>
      <c r="F7" s="71"/>
      <c r="G7" s="69" t="s">
        <v>28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1:29" ht="35.25" customHeight="1">
      <c r="A8" s="71"/>
      <c r="B8" s="71"/>
      <c r="C8" s="71"/>
      <c r="D8" s="71"/>
      <c r="E8" s="71"/>
      <c r="F8" s="72"/>
      <c r="G8" s="56" t="s">
        <v>49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4" t="s">
        <v>43</v>
      </c>
      <c r="X8" s="55"/>
      <c r="Y8" s="55"/>
      <c r="Z8" s="55"/>
      <c r="AA8" s="55"/>
      <c r="AB8" s="55"/>
      <c r="AC8" s="55"/>
    </row>
    <row r="9" spans="1:29" s="5" customFormat="1" ht="33.75">
      <c r="A9" s="71"/>
      <c r="B9" s="71"/>
      <c r="C9" s="71"/>
      <c r="D9" s="71"/>
      <c r="E9" s="71"/>
      <c r="F9" s="71"/>
      <c r="G9" s="37" t="s">
        <v>4</v>
      </c>
      <c r="H9" s="38" t="s">
        <v>5</v>
      </c>
      <c r="I9" s="36" t="s">
        <v>6</v>
      </c>
      <c r="J9" s="36" t="s">
        <v>58</v>
      </c>
      <c r="K9" s="36" t="s">
        <v>59</v>
      </c>
      <c r="L9" s="48"/>
      <c r="M9" s="48"/>
      <c r="N9" s="48"/>
      <c r="O9" s="48"/>
      <c r="P9" s="48"/>
      <c r="Q9" s="50"/>
      <c r="R9" s="50"/>
      <c r="S9" s="50"/>
      <c r="T9" s="50"/>
      <c r="U9" s="50"/>
      <c r="V9" s="48"/>
      <c r="W9" s="35" t="s">
        <v>4</v>
      </c>
      <c r="X9" s="36" t="s">
        <v>5</v>
      </c>
      <c r="Y9" s="36" t="s">
        <v>6</v>
      </c>
      <c r="Z9" s="49"/>
      <c r="AA9" s="49"/>
      <c r="AB9" s="49"/>
      <c r="AC9" s="49"/>
    </row>
    <row r="10" spans="1:42" ht="12.75">
      <c r="A10" s="52" t="s">
        <v>7</v>
      </c>
      <c r="B10" s="52"/>
      <c r="C10" s="52"/>
      <c r="D10" s="52"/>
      <c r="E10" s="52"/>
      <c r="F10" s="52"/>
      <c r="G10" s="7"/>
      <c r="H10" s="8">
        <f>SUM(H11:H14)</f>
        <v>0</v>
      </c>
      <c r="I10" s="39">
        <f>SUM(I11:I14)</f>
        <v>0</v>
      </c>
      <c r="J10" s="21">
        <f>SUM(J11:J14)</f>
        <v>0</v>
      </c>
      <c r="K10" s="21">
        <f aca="true" t="shared" si="0" ref="K10:P10">SUM(K11:K14)</f>
        <v>0</v>
      </c>
      <c r="L10" s="21">
        <f t="shared" si="0"/>
        <v>0</v>
      </c>
      <c r="M10" s="21">
        <f>SUM(M11:M14)</f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aca="true" t="shared" si="1" ref="Q10:V10">SUM(Q11:Q14)</f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2"/>
      <c r="X10" s="20">
        <f aca="true" t="shared" si="2" ref="X10:AC10">SUM(X11:X14)</f>
        <v>0</v>
      </c>
      <c r="Y10" s="44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M10" s="1"/>
      <c r="AN10" s="1"/>
      <c r="AO10" s="1"/>
      <c r="AP10" s="1"/>
    </row>
    <row r="11" spans="1:42" ht="12.75">
      <c r="A11" s="53" t="s">
        <v>8</v>
      </c>
      <c r="B11" s="53"/>
      <c r="C11" s="53"/>
      <c r="D11" s="53"/>
      <c r="E11" s="53"/>
      <c r="F11" s="53"/>
      <c r="G11" s="9" t="s">
        <v>9</v>
      </c>
      <c r="H11" s="10">
        <v>0</v>
      </c>
      <c r="I11" s="12">
        <v>0</v>
      </c>
      <c r="J11" s="24">
        <f>$H$40*$H$11/100*12*J39</f>
        <v>0</v>
      </c>
      <c r="K11" s="24">
        <f aca="true" t="shared" si="3" ref="K11:V11">$H$40*$H$11/100*12*K39</f>
        <v>0</v>
      </c>
      <c r="L11" s="24">
        <f t="shared" si="3"/>
        <v>0</v>
      </c>
      <c r="M11" s="24">
        <f t="shared" si="3"/>
        <v>0</v>
      </c>
      <c r="N11" s="24">
        <f t="shared" si="3"/>
        <v>0</v>
      </c>
      <c r="O11" s="24">
        <f t="shared" si="3"/>
        <v>0</v>
      </c>
      <c r="P11" s="24">
        <f t="shared" si="3"/>
        <v>0</v>
      </c>
      <c r="Q11" s="24">
        <f t="shared" si="3"/>
        <v>0</v>
      </c>
      <c r="R11" s="24">
        <f t="shared" si="3"/>
        <v>0</v>
      </c>
      <c r="S11" s="24">
        <f t="shared" si="3"/>
        <v>0</v>
      </c>
      <c r="T11" s="24">
        <f t="shared" si="3"/>
        <v>0</v>
      </c>
      <c r="U11" s="24">
        <f t="shared" si="3"/>
        <v>0</v>
      </c>
      <c r="V11" s="24">
        <f t="shared" si="3"/>
        <v>0</v>
      </c>
      <c r="W11" s="25" t="s">
        <v>9</v>
      </c>
      <c r="X11" s="23">
        <v>0</v>
      </c>
      <c r="Y11" s="45">
        <v>0</v>
      </c>
      <c r="Z11" s="24">
        <f>$H$40*$H$11/100*12*Z39</f>
        <v>0</v>
      </c>
      <c r="AA11" s="24">
        <f>$H$40*$H$11/100*12*AA39</f>
        <v>0</v>
      </c>
      <c r="AB11" s="24">
        <f>$H$40*$H$11/100*12*AB39</f>
        <v>0</v>
      </c>
      <c r="AC11" s="24">
        <f>$H$40*$H$11/100*12*AC39</f>
        <v>0</v>
      </c>
      <c r="AM11" s="1"/>
      <c r="AN11" s="1"/>
      <c r="AO11" s="1"/>
      <c r="AP11" s="1"/>
    </row>
    <row r="12" spans="1:42" ht="12.75">
      <c r="A12" s="53" t="s">
        <v>10</v>
      </c>
      <c r="B12" s="53"/>
      <c r="C12" s="53"/>
      <c r="D12" s="53"/>
      <c r="E12" s="53"/>
      <c r="F12" s="53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5" t="s">
        <v>9</v>
      </c>
      <c r="X12" s="23">
        <v>0</v>
      </c>
      <c r="Y12" s="45">
        <v>0</v>
      </c>
      <c r="Z12" s="24">
        <v>0</v>
      </c>
      <c r="AA12" s="24">
        <v>0</v>
      </c>
      <c r="AB12" s="24">
        <v>0</v>
      </c>
      <c r="AC12" s="24">
        <v>0</v>
      </c>
      <c r="AM12" s="1"/>
      <c r="AN12" s="1"/>
      <c r="AO12" s="1"/>
      <c r="AP12" s="1"/>
    </row>
    <row r="13" spans="1:42" ht="12.75">
      <c r="A13" s="53" t="s">
        <v>11</v>
      </c>
      <c r="B13" s="53"/>
      <c r="C13" s="53"/>
      <c r="D13" s="53"/>
      <c r="E13" s="53"/>
      <c r="F13" s="53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5" t="s">
        <v>9</v>
      </c>
      <c r="X13" s="23">
        <v>0</v>
      </c>
      <c r="Y13" s="45">
        <v>0</v>
      </c>
      <c r="Z13" s="24">
        <v>0</v>
      </c>
      <c r="AA13" s="24">
        <v>0</v>
      </c>
      <c r="AB13" s="24">
        <v>0</v>
      </c>
      <c r="AC13" s="24">
        <v>0</v>
      </c>
      <c r="AM13" s="1"/>
      <c r="AN13" s="1"/>
      <c r="AO13" s="1"/>
      <c r="AP13" s="1"/>
    </row>
    <row r="14" spans="1:42" ht="12.75">
      <c r="A14" s="53" t="s">
        <v>12</v>
      </c>
      <c r="B14" s="53"/>
      <c r="C14" s="53"/>
      <c r="D14" s="53"/>
      <c r="E14" s="53"/>
      <c r="F14" s="53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5" t="s">
        <v>13</v>
      </c>
      <c r="X14" s="23">
        <v>0</v>
      </c>
      <c r="Y14" s="45">
        <v>0</v>
      </c>
      <c r="Z14" s="24">
        <v>0</v>
      </c>
      <c r="AA14" s="24">
        <v>0</v>
      </c>
      <c r="AB14" s="24">
        <v>0</v>
      </c>
      <c r="AC14" s="24">
        <v>0</v>
      </c>
      <c r="AM14" s="1"/>
      <c r="AN14" s="1"/>
      <c r="AO14" s="1"/>
      <c r="AP14" s="1"/>
    </row>
    <row r="15" spans="1:42" ht="29.25" customHeight="1">
      <c r="A15" s="67" t="s">
        <v>14</v>
      </c>
      <c r="B15" s="67"/>
      <c r="C15" s="67"/>
      <c r="D15" s="67"/>
      <c r="E15" s="67"/>
      <c r="F15" s="67"/>
      <c r="G15" s="11"/>
      <c r="H15" s="8">
        <f>SUM(H16:H21)</f>
        <v>51.41294050776808</v>
      </c>
      <c r="I15" s="39">
        <f aca="true" t="shared" si="4" ref="I15:V15">SUM(I16:I23)</f>
        <v>5.050000000000001</v>
      </c>
      <c r="J15" s="21">
        <f t="shared" si="4"/>
        <v>43050.240000000005</v>
      </c>
      <c r="K15" s="21">
        <f t="shared" si="4"/>
        <v>59624.34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1">
        <f t="shared" si="4"/>
        <v>0</v>
      </c>
      <c r="W15" s="26"/>
      <c r="X15" s="20">
        <f>SUM(X16:X21)</f>
        <v>51.41294050776808</v>
      </c>
      <c r="Y15" s="44">
        <f>SUM(Y16:Y23)</f>
        <v>5.050000000000001</v>
      </c>
      <c r="Z15" s="21">
        <f>SUM(Z16:Z23)</f>
        <v>0</v>
      </c>
      <c r="AA15" s="20">
        <f>SUM(AA16:AA23)</f>
        <v>0</v>
      </c>
      <c r="AB15" s="21">
        <f>SUM(AB16:AB23)</f>
        <v>0</v>
      </c>
      <c r="AC15" s="21">
        <f>SUM(AC16:AC23)</f>
        <v>0</v>
      </c>
      <c r="AM15" s="1"/>
      <c r="AN15" s="1"/>
      <c r="AO15" s="1"/>
      <c r="AP15" s="1"/>
    </row>
    <row r="16" spans="1:42" ht="12.75">
      <c r="A16" s="53" t="s">
        <v>15</v>
      </c>
      <c r="B16" s="53"/>
      <c r="C16" s="53"/>
      <c r="D16" s="53"/>
      <c r="E16" s="53"/>
      <c r="F16" s="53"/>
      <c r="G16" s="9" t="s">
        <v>50</v>
      </c>
      <c r="H16" s="12">
        <v>0.7598226127320953</v>
      </c>
      <c r="I16" s="12">
        <v>0.19</v>
      </c>
      <c r="J16" s="24">
        <f aca="true" t="shared" si="5" ref="J16:V16">$I$16*J39*$B$45</f>
        <v>1619.712</v>
      </c>
      <c r="K16" s="24">
        <f t="shared" si="5"/>
        <v>2243.292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0</v>
      </c>
      <c r="Q16" s="24">
        <f t="shared" si="5"/>
        <v>0</v>
      </c>
      <c r="R16" s="24">
        <f t="shared" si="5"/>
        <v>0</v>
      </c>
      <c r="S16" s="24">
        <f t="shared" si="5"/>
        <v>0</v>
      </c>
      <c r="T16" s="24">
        <f t="shared" si="5"/>
        <v>0</v>
      </c>
      <c r="U16" s="24">
        <f t="shared" si="5"/>
        <v>0</v>
      </c>
      <c r="V16" s="24">
        <f t="shared" si="5"/>
        <v>0</v>
      </c>
      <c r="W16" s="25" t="s">
        <v>9</v>
      </c>
      <c r="X16" s="23">
        <v>0.7598226127320953</v>
      </c>
      <c r="Y16" s="45">
        <v>0.19</v>
      </c>
      <c r="Z16" s="24">
        <f>$Y$16*Z39*$B$45</f>
        <v>0</v>
      </c>
      <c r="AA16" s="24">
        <f>$Y$16*AA39*$B$45</f>
        <v>0</v>
      </c>
      <c r="AB16" s="24">
        <f>$Y$16*AB39*$B$45</f>
        <v>0</v>
      </c>
      <c r="AC16" s="24">
        <f>$Y$16*AC39*$B$45</f>
        <v>0</v>
      </c>
      <c r="AM16" s="1"/>
      <c r="AN16" s="1"/>
      <c r="AO16" s="1"/>
      <c r="AP16" s="1"/>
    </row>
    <row r="17" spans="1:42" ht="12.75">
      <c r="A17" s="53" t="s">
        <v>16</v>
      </c>
      <c r="B17" s="53"/>
      <c r="C17" s="53"/>
      <c r="D17" s="53"/>
      <c r="E17" s="53"/>
      <c r="F17" s="53"/>
      <c r="G17" s="9" t="s">
        <v>50</v>
      </c>
      <c r="H17" s="12">
        <v>6.63867871352785</v>
      </c>
      <c r="I17" s="12">
        <v>0.56</v>
      </c>
      <c r="J17" s="24">
        <f>$I$17*J39*$B$45</f>
        <v>4773.888</v>
      </c>
      <c r="K17" s="24">
        <f aca="true" t="shared" si="6" ref="K17:V17">$I$17*K39*$B$45</f>
        <v>6611.808000000001</v>
      </c>
      <c r="L17" s="24">
        <f t="shared" si="6"/>
        <v>0</v>
      </c>
      <c r="M17" s="24">
        <f t="shared" si="6"/>
        <v>0</v>
      </c>
      <c r="N17" s="24">
        <f t="shared" si="6"/>
        <v>0</v>
      </c>
      <c r="O17" s="24">
        <f t="shared" si="6"/>
        <v>0</v>
      </c>
      <c r="P17" s="24">
        <f t="shared" si="6"/>
        <v>0</v>
      </c>
      <c r="Q17" s="24">
        <f t="shared" si="6"/>
        <v>0</v>
      </c>
      <c r="R17" s="24">
        <f t="shared" si="6"/>
        <v>0</v>
      </c>
      <c r="S17" s="24">
        <f t="shared" si="6"/>
        <v>0</v>
      </c>
      <c r="T17" s="24">
        <f t="shared" si="6"/>
        <v>0</v>
      </c>
      <c r="U17" s="24">
        <f t="shared" si="6"/>
        <v>0</v>
      </c>
      <c r="V17" s="24">
        <f t="shared" si="6"/>
        <v>0</v>
      </c>
      <c r="W17" s="25" t="s">
        <v>9</v>
      </c>
      <c r="X17" s="23">
        <v>6.63867871352785</v>
      </c>
      <c r="Y17" s="45">
        <v>0.56</v>
      </c>
      <c r="Z17" s="24">
        <f>$Y$17*Z39*$B$45</f>
        <v>0</v>
      </c>
      <c r="AA17" s="24">
        <f>$Y$17*AA39*$B$45</f>
        <v>0</v>
      </c>
      <c r="AB17" s="24">
        <f>$Y$17*AB39*$B$45</f>
        <v>0</v>
      </c>
      <c r="AC17" s="24">
        <f>$Y$17*AC39*$B$45</f>
        <v>0</v>
      </c>
      <c r="AM17" s="1"/>
      <c r="AN17" s="1"/>
      <c r="AO17" s="1"/>
      <c r="AP17" s="1"/>
    </row>
    <row r="18" spans="1:42" ht="12.75">
      <c r="A18" s="53" t="s">
        <v>17</v>
      </c>
      <c r="B18" s="53"/>
      <c r="C18" s="53"/>
      <c r="D18" s="53"/>
      <c r="E18" s="53"/>
      <c r="F18" s="53"/>
      <c r="G18" s="9" t="s">
        <v>50</v>
      </c>
      <c r="H18" s="12">
        <v>23.528449933686996</v>
      </c>
      <c r="I18" s="12">
        <v>0.37</v>
      </c>
      <c r="J18" s="24">
        <f>$I$18*J39*$B$45</f>
        <v>3154.1760000000004</v>
      </c>
      <c r="K18" s="24">
        <f aca="true" t="shared" si="7" ref="K18:V18">$I$18*K39*$B$45</f>
        <v>4368.516</v>
      </c>
      <c r="L18" s="24">
        <f t="shared" si="7"/>
        <v>0</v>
      </c>
      <c r="M18" s="24">
        <f t="shared" si="7"/>
        <v>0</v>
      </c>
      <c r="N18" s="24">
        <f t="shared" si="7"/>
        <v>0</v>
      </c>
      <c r="O18" s="24">
        <f t="shared" si="7"/>
        <v>0</v>
      </c>
      <c r="P18" s="24">
        <f t="shared" si="7"/>
        <v>0</v>
      </c>
      <c r="Q18" s="24">
        <f t="shared" si="7"/>
        <v>0</v>
      </c>
      <c r="R18" s="24">
        <f t="shared" si="7"/>
        <v>0</v>
      </c>
      <c r="S18" s="24">
        <f t="shared" si="7"/>
        <v>0</v>
      </c>
      <c r="T18" s="24">
        <f t="shared" si="7"/>
        <v>0</v>
      </c>
      <c r="U18" s="24">
        <f t="shared" si="7"/>
        <v>0</v>
      </c>
      <c r="V18" s="24">
        <f t="shared" si="7"/>
        <v>0</v>
      </c>
      <c r="W18" s="25" t="s">
        <v>9</v>
      </c>
      <c r="X18" s="23">
        <v>23.528449933686996</v>
      </c>
      <c r="Y18" s="45">
        <v>0.37</v>
      </c>
      <c r="Z18" s="24">
        <f>$Y$18*Z39*$B$45</f>
        <v>0</v>
      </c>
      <c r="AA18" s="24">
        <f>$Y$18*AA39*$B$45</f>
        <v>0</v>
      </c>
      <c r="AB18" s="24">
        <f>$Y$18*AB39*$B$45</f>
        <v>0</v>
      </c>
      <c r="AC18" s="24">
        <f>$Y$18*AC39*$B$45</f>
        <v>0</v>
      </c>
      <c r="AM18" s="1"/>
      <c r="AN18" s="1"/>
      <c r="AO18" s="1"/>
      <c r="AP18" s="1"/>
    </row>
    <row r="19" spans="1:42" ht="12.75">
      <c r="A19" s="53" t="s">
        <v>18</v>
      </c>
      <c r="B19" s="53"/>
      <c r="C19" s="53"/>
      <c r="D19" s="53"/>
      <c r="E19" s="53"/>
      <c r="F19" s="53"/>
      <c r="G19" s="9" t="s">
        <v>50</v>
      </c>
      <c r="H19" s="12">
        <v>0.40813328912466834</v>
      </c>
      <c r="I19" s="12">
        <v>0.28</v>
      </c>
      <c r="J19" s="24">
        <f>$I$19*J39*$B$45</f>
        <v>2386.944</v>
      </c>
      <c r="K19" s="24">
        <f aca="true" t="shared" si="8" ref="K19:V19">$I$19*K39*$B$45</f>
        <v>3305.9040000000005</v>
      </c>
      <c r="L19" s="24">
        <f t="shared" si="8"/>
        <v>0</v>
      </c>
      <c r="M19" s="24">
        <f t="shared" si="8"/>
        <v>0</v>
      </c>
      <c r="N19" s="24">
        <f t="shared" si="8"/>
        <v>0</v>
      </c>
      <c r="O19" s="24">
        <f t="shared" si="8"/>
        <v>0</v>
      </c>
      <c r="P19" s="24">
        <f t="shared" si="8"/>
        <v>0</v>
      </c>
      <c r="Q19" s="24">
        <f t="shared" si="8"/>
        <v>0</v>
      </c>
      <c r="R19" s="24">
        <f t="shared" si="8"/>
        <v>0</v>
      </c>
      <c r="S19" s="24">
        <f t="shared" si="8"/>
        <v>0</v>
      </c>
      <c r="T19" s="24">
        <f t="shared" si="8"/>
        <v>0</v>
      </c>
      <c r="U19" s="24">
        <f t="shared" si="8"/>
        <v>0</v>
      </c>
      <c r="V19" s="24">
        <f t="shared" si="8"/>
        <v>0</v>
      </c>
      <c r="W19" s="25" t="s">
        <v>9</v>
      </c>
      <c r="X19" s="23">
        <v>0.40813328912466834</v>
      </c>
      <c r="Y19" s="45">
        <v>0.28</v>
      </c>
      <c r="Z19" s="24">
        <f>$Y$19*Z39*$B$45</f>
        <v>0</v>
      </c>
      <c r="AA19" s="24">
        <f>$Y$19*AA39*$B$45</f>
        <v>0</v>
      </c>
      <c r="AB19" s="24">
        <f>$Y$19*AB39*$B$45</f>
        <v>0</v>
      </c>
      <c r="AC19" s="24">
        <f>$Y$19*AC39*$B$45</f>
        <v>0</v>
      </c>
      <c r="AM19" s="1"/>
      <c r="AN19" s="1"/>
      <c r="AO19" s="1"/>
      <c r="AP19" s="1"/>
    </row>
    <row r="20" spans="1:42" ht="43.5" customHeight="1">
      <c r="A20" s="58" t="s">
        <v>30</v>
      </c>
      <c r="B20" s="59"/>
      <c r="C20" s="59"/>
      <c r="D20" s="59"/>
      <c r="E20" s="59"/>
      <c r="F20" s="60"/>
      <c r="G20" s="13" t="s">
        <v>19</v>
      </c>
      <c r="H20" s="12">
        <v>12.083350464190978</v>
      </c>
      <c r="I20" s="12">
        <v>0.68</v>
      </c>
      <c r="J20" s="24">
        <f>$I$20*J39*$B$45</f>
        <v>5796.864</v>
      </c>
      <c r="K20" s="24">
        <f aca="true" t="shared" si="9" ref="K20:V20">$I$20*K39*$B$45</f>
        <v>8028.624</v>
      </c>
      <c r="L20" s="24">
        <f t="shared" si="9"/>
        <v>0</v>
      </c>
      <c r="M20" s="24">
        <f t="shared" si="9"/>
        <v>0</v>
      </c>
      <c r="N20" s="24">
        <f t="shared" si="9"/>
        <v>0</v>
      </c>
      <c r="O20" s="24">
        <f t="shared" si="9"/>
        <v>0</v>
      </c>
      <c r="P20" s="24">
        <f t="shared" si="9"/>
        <v>0</v>
      </c>
      <c r="Q20" s="24">
        <f t="shared" si="9"/>
        <v>0</v>
      </c>
      <c r="R20" s="24">
        <f t="shared" si="9"/>
        <v>0</v>
      </c>
      <c r="S20" s="24">
        <f t="shared" si="9"/>
        <v>0</v>
      </c>
      <c r="T20" s="24">
        <f t="shared" si="9"/>
        <v>0</v>
      </c>
      <c r="U20" s="24">
        <f t="shared" si="9"/>
        <v>0</v>
      </c>
      <c r="V20" s="24">
        <f t="shared" si="9"/>
        <v>0</v>
      </c>
      <c r="W20" s="27" t="s">
        <v>19</v>
      </c>
      <c r="X20" s="23">
        <v>12.083350464190978</v>
      </c>
      <c r="Y20" s="45">
        <v>0.68</v>
      </c>
      <c r="Z20" s="24">
        <f>$Y$20*Z39*$B$45</f>
        <v>0</v>
      </c>
      <c r="AA20" s="24">
        <f>$Y$20*AA39*$B$45</f>
        <v>0</v>
      </c>
      <c r="AB20" s="24">
        <f>$Y$20*AB39*$B$45</f>
        <v>0</v>
      </c>
      <c r="AC20" s="24">
        <f>$Y$20*AC39*$B$45</f>
        <v>0</v>
      </c>
      <c r="AM20" s="1"/>
      <c r="AN20" s="1"/>
      <c r="AO20" s="1"/>
      <c r="AP20" s="1"/>
    </row>
    <row r="21" spans="1:42" ht="12.75">
      <c r="A21" s="53" t="s">
        <v>31</v>
      </c>
      <c r="B21" s="53"/>
      <c r="C21" s="53"/>
      <c r="D21" s="53"/>
      <c r="E21" s="53"/>
      <c r="F21" s="53"/>
      <c r="G21" s="9" t="s">
        <v>51</v>
      </c>
      <c r="H21" s="12">
        <v>7.994505494505494</v>
      </c>
      <c r="I21" s="12">
        <v>0.23</v>
      </c>
      <c r="J21" s="24">
        <f>$I$21*J39*$B$45</f>
        <v>1960.704</v>
      </c>
      <c r="K21" s="24">
        <f aca="true" t="shared" si="10" ref="K21:V21">$I$21*K39*$B$45</f>
        <v>2715.564</v>
      </c>
      <c r="L21" s="24">
        <f t="shared" si="10"/>
        <v>0</v>
      </c>
      <c r="M21" s="24">
        <f t="shared" si="10"/>
        <v>0</v>
      </c>
      <c r="N21" s="24">
        <f t="shared" si="10"/>
        <v>0</v>
      </c>
      <c r="O21" s="24">
        <f t="shared" si="10"/>
        <v>0</v>
      </c>
      <c r="P21" s="24">
        <f t="shared" si="10"/>
        <v>0</v>
      </c>
      <c r="Q21" s="24">
        <f t="shared" si="10"/>
        <v>0</v>
      </c>
      <c r="R21" s="24">
        <f t="shared" si="10"/>
        <v>0</v>
      </c>
      <c r="S21" s="24">
        <f t="shared" si="10"/>
        <v>0</v>
      </c>
      <c r="T21" s="24">
        <f t="shared" si="10"/>
        <v>0</v>
      </c>
      <c r="U21" s="24">
        <f t="shared" si="10"/>
        <v>0</v>
      </c>
      <c r="V21" s="24">
        <f t="shared" si="10"/>
        <v>0</v>
      </c>
      <c r="W21" s="25" t="s">
        <v>9</v>
      </c>
      <c r="X21" s="23">
        <v>7.994505494505494</v>
      </c>
      <c r="Y21" s="45">
        <v>0.23</v>
      </c>
      <c r="Z21" s="24">
        <f>$Y$21*Z39*$B$45</f>
        <v>0</v>
      </c>
      <c r="AA21" s="24">
        <f>$Y$21*AA39*$B$45</f>
        <v>0</v>
      </c>
      <c r="AB21" s="24">
        <f>$Y$21*AB39*$B$45</f>
        <v>0</v>
      </c>
      <c r="AC21" s="24">
        <f>$Y$21*AC39*$B$45</f>
        <v>0</v>
      </c>
      <c r="AM21" s="1"/>
      <c r="AN21" s="1"/>
      <c r="AO21" s="1"/>
      <c r="AP21" s="1"/>
    </row>
    <row r="22" spans="1:42" ht="12.75">
      <c r="A22" s="53" t="s">
        <v>32</v>
      </c>
      <c r="B22" s="53"/>
      <c r="C22" s="53"/>
      <c r="D22" s="53"/>
      <c r="E22" s="53"/>
      <c r="F22" s="53"/>
      <c r="G22" s="9" t="s">
        <v>50</v>
      </c>
      <c r="H22" s="12">
        <v>7.994505494505494</v>
      </c>
      <c r="I22" s="12">
        <v>2.74</v>
      </c>
      <c r="J22" s="24">
        <f>$I$22*J39*$B$45</f>
        <v>23357.952</v>
      </c>
      <c r="K22" s="24">
        <f aca="true" t="shared" si="11" ref="K22:V22">$I$22*K39*$B$45</f>
        <v>32350.631999999998</v>
      </c>
      <c r="L22" s="24">
        <f t="shared" si="11"/>
        <v>0</v>
      </c>
      <c r="M22" s="24">
        <f t="shared" si="11"/>
        <v>0</v>
      </c>
      <c r="N22" s="24">
        <f t="shared" si="11"/>
        <v>0</v>
      </c>
      <c r="O22" s="24">
        <f t="shared" si="11"/>
        <v>0</v>
      </c>
      <c r="P22" s="24">
        <f t="shared" si="11"/>
        <v>0</v>
      </c>
      <c r="Q22" s="24">
        <f t="shared" si="11"/>
        <v>0</v>
      </c>
      <c r="R22" s="24">
        <f t="shared" si="11"/>
        <v>0</v>
      </c>
      <c r="S22" s="24">
        <f t="shared" si="11"/>
        <v>0</v>
      </c>
      <c r="T22" s="24">
        <f t="shared" si="11"/>
        <v>0</v>
      </c>
      <c r="U22" s="24">
        <f t="shared" si="11"/>
        <v>0</v>
      </c>
      <c r="V22" s="24">
        <f t="shared" si="11"/>
        <v>0</v>
      </c>
      <c r="W22" s="25" t="s">
        <v>9</v>
      </c>
      <c r="X22" s="23">
        <v>7.994505494505494</v>
      </c>
      <c r="Y22" s="45">
        <v>2.74</v>
      </c>
      <c r="Z22" s="24">
        <f>$Y$22*Z39*$B$45</f>
        <v>0</v>
      </c>
      <c r="AA22" s="24">
        <f>$Y$22*AA39*$B$45</f>
        <v>0</v>
      </c>
      <c r="AB22" s="24">
        <f>$Y$22*AB39*$B$45</f>
        <v>0</v>
      </c>
      <c r="AC22" s="24">
        <f>$Y$22*AC39*$B$45</f>
        <v>0</v>
      </c>
      <c r="AM22" s="1"/>
      <c r="AN22" s="1"/>
      <c r="AO22" s="1"/>
      <c r="AP22" s="1"/>
    </row>
    <row r="23" spans="1:42" ht="12.75">
      <c r="A23" s="53" t="s">
        <v>33</v>
      </c>
      <c r="B23" s="53"/>
      <c r="C23" s="53"/>
      <c r="D23" s="53"/>
      <c r="E23" s="53"/>
      <c r="F23" s="53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 aca="true" t="shared" si="12" ref="K23:V23">$I$23*K39*$B$45</f>
        <v>0</v>
      </c>
      <c r="L23" s="24">
        <f t="shared" si="12"/>
        <v>0</v>
      </c>
      <c r="M23" s="24">
        <f t="shared" si="12"/>
        <v>0</v>
      </c>
      <c r="N23" s="24">
        <f t="shared" si="12"/>
        <v>0</v>
      </c>
      <c r="O23" s="24">
        <f t="shared" si="12"/>
        <v>0</v>
      </c>
      <c r="P23" s="24">
        <f t="shared" si="12"/>
        <v>0</v>
      </c>
      <c r="Q23" s="24">
        <f t="shared" si="12"/>
        <v>0</v>
      </c>
      <c r="R23" s="24">
        <f t="shared" si="12"/>
        <v>0</v>
      </c>
      <c r="S23" s="24">
        <f t="shared" si="12"/>
        <v>0</v>
      </c>
      <c r="T23" s="24">
        <f t="shared" si="12"/>
        <v>0</v>
      </c>
      <c r="U23" s="24">
        <f t="shared" si="12"/>
        <v>0</v>
      </c>
      <c r="V23" s="24">
        <f t="shared" si="12"/>
        <v>0</v>
      </c>
      <c r="W23" s="25" t="s">
        <v>9</v>
      </c>
      <c r="X23" s="23">
        <v>7.994505494505494</v>
      </c>
      <c r="Y23" s="45">
        <v>0</v>
      </c>
      <c r="Z23" s="24">
        <f>$Y$23*Z39*$B$45</f>
        <v>0</v>
      </c>
      <c r="AA23" s="24">
        <f>$Y$23*AA39*$B$45</f>
        <v>0</v>
      </c>
      <c r="AB23" s="24">
        <f>$Y$23*AB39*$B$45</f>
        <v>0</v>
      </c>
      <c r="AC23" s="24">
        <f>$Y$23*AC39*$B$45</f>
        <v>0</v>
      </c>
      <c r="AM23" s="1"/>
      <c r="AN23" s="1"/>
      <c r="AO23" s="1"/>
      <c r="AP23" s="1"/>
    </row>
    <row r="24" spans="1:42" ht="13.5" customHeight="1">
      <c r="A24" s="67" t="s">
        <v>20</v>
      </c>
      <c r="B24" s="67"/>
      <c r="C24" s="67"/>
      <c r="D24" s="67"/>
      <c r="E24" s="67"/>
      <c r="F24" s="67"/>
      <c r="G24" s="11"/>
      <c r="H24" s="6">
        <f>SUM(H25:H28)</f>
        <v>33.76989389920425</v>
      </c>
      <c r="I24" s="40">
        <f>SUM(I25:I28)</f>
        <v>5.34</v>
      </c>
      <c r="J24" s="21">
        <f>SUM(J25:J28)</f>
        <v>45522.432</v>
      </c>
      <c r="K24" s="21">
        <f aca="true" t="shared" si="13" ref="K24:P24">SUM(K25:K28)</f>
        <v>63048.312000000005</v>
      </c>
      <c r="L24" s="21">
        <f t="shared" si="13"/>
        <v>0</v>
      </c>
      <c r="M24" s="21">
        <f>SUM(M25:M28)</f>
        <v>0</v>
      </c>
      <c r="N24" s="21">
        <f t="shared" si="13"/>
        <v>0</v>
      </c>
      <c r="O24" s="21">
        <f t="shared" si="13"/>
        <v>0</v>
      </c>
      <c r="P24" s="21">
        <f t="shared" si="13"/>
        <v>0</v>
      </c>
      <c r="Q24" s="21">
        <f aca="true" t="shared" si="14" ref="Q24:V24">SUM(Q25:Q28)</f>
        <v>0</v>
      </c>
      <c r="R24" s="21">
        <f t="shared" si="14"/>
        <v>0</v>
      </c>
      <c r="S24" s="21">
        <f t="shared" si="14"/>
        <v>0</v>
      </c>
      <c r="T24" s="21">
        <f t="shared" si="14"/>
        <v>0</v>
      </c>
      <c r="U24" s="21">
        <f t="shared" si="14"/>
        <v>0</v>
      </c>
      <c r="V24" s="21">
        <f t="shared" si="14"/>
        <v>0</v>
      </c>
      <c r="W24" s="26"/>
      <c r="X24" s="28">
        <f aca="true" t="shared" si="15" ref="X24:AC24">SUM(X25:X28)</f>
        <v>33.76989389920425</v>
      </c>
      <c r="Y24" s="46">
        <f t="shared" si="15"/>
        <v>5.14</v>
      </c>
      <c r="Z24" s="21">
        <f t="shared" si="15"/>
        <v>0</v>
      </c>
      <c r="AA24" s="21">
        <f t="shared" si="15"/>
        <v>0</v>
      </c>
      <c r="AB24" s="21">
        <f t="shared" si="15"/>
        <v>0</v>
      </c>
      <c r="AC24" s="21">
        <f t="shared" si="15"/>
        <v>0</v>
      </c>
      <c r="AM24" s="1"/>
      <c r="AN24" s="1"/>
      <c r="AO24" s="1"/>
      <c r="AP24" s="1"/>
    </row>
    <row r="25" spans="1:42" ht="12.75">
      <c r="A25" s="53" t="s">
        <v>34</v>
      </c>
      <c r="B25" s="53"/>
      <c r="C25" s="53"/>
      <c r="D25" s="53"/>
      <c r="E25" s="53"/>
      <c r="F25" s="53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 aca="true" t="shared" si="16" ref="K25:V25">$I$25*K39*$B$45</f>
        <v>0</v>
      </c>
      <c r="L25" s="24">
        <f t="shared" si="16"/>
        <v>0</v>
      </c>
      <c r="M25" s="24">
        <f t="shared" si="16"/>
        <v>0</v>
      </c>
      <c r="N25" s="24">
        <f t="shared" si="16"/>
        <v>0</v>
      </c>
      <c r="O25" s="24">
        <f t="shared" si="16"/>
        <v>0</v>
      </c>
      <c r="P25" s="24">
        <f t="shared" si="16"/>
        <v>0</v>
      </c>
      <c r="Q25" s="24">
        <f t="shared" si="16"/>
        <v>0</v>
      </c>
      <c r="R25" s="24">
        <f t="shared" si="16"/>
        <v>0</v>
      </c>
      <c r="S25" s="24">
        <f t="shared" si="16"/>
        <v>0</v>
      </c>
      <c r="T25" s="24">
        <f t="shared" si="16"/>
        <v>0</v>
      </c>
      <c r="U25" s="24">
        <f t="shared" si="16"/>
        <v>0</v>
      </c>
      <c r="V25" s="24">
        <f t="shared" si="16"/>
        <v>0</v>
      </c>
      <c r="W25" s="25" t="s">
        <v>21</v>
      </c>
      <c r="X25" s="23">
        <v>0.3445907540735127</v>
      </c>
      <c r="Y25" s="45">
        <v>0</v>
      </c>
      <c r="Z25" s="24">
        <f>$Y$25*Z39*$B$45</f>
        <v>0</v>
      </c>
      <c r="AA25" s="24">
        <f>$Y$25*AA39*$B$45</f>
        <v>0</v>
      </c>
      <c r="AB25" s="24">
        <f>$Y$25*AB39*$B$45</f>
        <v>0</v>
      </c>
      <c r="AC25" s="24">
        <f>$Y$25*AC39*$B$45</f>
        <v>0</v>
      </c>
      <c r="AM25" s="1"/>
      <c r="AN25" s="1"/>
      <c r="AO25" s="1"/>
      <c r="AP25" s="1"/>
    </row>
    <row r="26" spans="1:42" ht="37.5" customHeight="1">
      <c r="A26" s="62" t="s">
        <v>35</v>
      </c>
      <c r="B26" s="62"/>
      <c r="C26" s="62"/>
      <c r="D26" s="62"/>
      <c r="E26" s="62"/>
      <c r="F26" s="62"/>
      <c r="G26" s="9" t="s">
        <v>52</v>
      </c>
      <c r="H26" s="10">
        <v>7.580996589617279</v>
      </c>
      <c r="I26" s="12">
        <v>0.35</v>
      </c>
      <c r="J26" s="24">
        <f>$I$26*J39*$B$45</f>
        <v>2983.68</v>
      </c>
      <c r="K26" s="24">
        <f aca="true" t="shared" si="17" ref="K26:V26">$I$26*K39*$B$45</f>
        <v>4132.379999999999</v>
      </c>
      <c r="L26" s="24">
        <f t="shared" si="17"/>
        <v>0</v>
      </c>
      <c r="M26" s="24">
        <f t="shared" si="17"/>
        <v>0</v>
      </c>
      <c r="N26" s="24">
        <f t="shared" si="17"/>
        <v>0</v>
      </c>
      <c r="O26" s="24">
        <f t="shared" si="17"/>
        <v>0</v>
      </c>
      <c r="P26" s="24">
        <f t="shared" si="17"/>
        <v>0</v>
      </c>
      <c r="Q26" s="24">
        <f t="shared" si="17"/>
        <v>0</v>
      </c>
      <c r="R26" s="24">
        <f t="shared" si="17"/>
        <v>0</v>
      </c>
      <c r="S26" s="24">
        <f t="shared" si="17"/>
        <v>0</v>
      </c>
      <c r="T26" s="24">
        <f t="shared" si="17"/>
        <v>0</v>
      </c>
      <c r="U26" s="24">
        <f t="shared" si="17"/>
        <v>0</v>
      </c>
      <c r="V26" s="24">
        <f t="shared" si="17"/>
        <v>0</v>
      </c>
      <c r="W26" s="25" t="s">
        <v>21</v>
      </c>
      <c r="X26" s="23">
        <v>7.580996589617279</v>
      </c>
      <c r="Y26" s="12">
        <v>0.35</v>
      </c>
      <c r="Z26" s="24">
        <f>$Y$26*Z39*$B$45</f>
        <v>0</v>
      </c>
      <c r="AA26" s="24">
        <f>$Y$26*AA39*$B$45</f>
        <v>0</v>
      </c>
      <c r="AB26" s="24">
        <f>$Y$26*AB39*$B$45</f>
        <v>0</v>
      </c>
      <c r="AC26" s="24">
        <f>$Y$26*AC39*$B$45</f>
        <v>0</v>
      </c>
      <c r="AM26" s="1"/>
      <c r="AN26" s="1"/>
      <c r="AO26" s="1"/>
      <c r="AP26" s="1"/>
    </row>
    <row r="27" spans="1:42" ht="45" customHeight="1">
      <c r="A27" s="62" t="s">
        <v>36</v>
      </c>
      <c r="B27" s="62"/>
      <c r="C27" s="62"/>
      <c r="D27" s="62"/>
      <c r="E27" s="62"/>
      <c r="F27" s="62"/>
      <c r="G27" s="13" t="s">
        <v>22</v>
      </c>
      <c r="H27" s="14">
        <v>2.067544524441076</v>
      </c>
      <c r="I27" s="12">
        <v>0.04</v>
      </c>
      <c r="J27" s="24">
        <f>$I$27*J39*$B$45</f>
        <v>340.992</v>
      </c>
      <c r="K27" s="24">
        <f aca="true" t="shared" si="18" ref="K27:V27">$I$27*K39*$B$45</f>
        <v>472.27200000000005</v>
      </c>
      <c r="L27" s="24">
        <f t="shared" si="18"/>
        <v>0</v>
      </c>
      <c r="M27" s="24">
        <f t="shared" si="18"/>
        <v>0</v>
      </c>
      <c r="N27" s="24">
        <f t="shared" si="18"/>
        <v>0</v>
      </c>
      <c r="O27" s="24">
        <f t="shared" si="18"/>
        <v>0</v>
      </c>
      <c r="P27" s="24">
        <f t="shared" si="18"/>
        <v>0</v>
      </c>
      <c r="Q27" s="24">
        <f t="shared" si="18"/>
        <v>0</v>
      </c>
      <c r="R27" s="24">
        <f t="shared" si="18"/>
        <v>0</v>
      </c>
      <c r="S27" s="24">
        <f t="shared" si="18"/>
        <v>0</v>
      </c>
      <c r="T27" s="24">
        <f t="shared" si="18"/>
        <v>0</v>
      </c>
      <c r="U27" s="24">
        <f t="shared" si="18"/>
        <v>0</v>
      </c>
      <c r="V27" s="24">
        <f t="shared" si="18"/>
        <v>0</v>
      </c>
      <c r="W27" s="27" t="s">
        <v>22</v>
      </c>
      <c r="X27" s="29">
        <v>2.067544524441076</v>
      </c>
      <c r="Y27" s="45">
        <v>0.04</v>
      </c>
      <c r="Z27" s="24">
        <f>$Y$27*Z39*$B$45</f>
        <v>0</v>
      </c>
      <c r="AA27" s="24">
        <f>$Y$27*AA39*$B$45</f>
        <v>0</v>
      </c>
      <c r="AB27" s="24">
        <f>$Y$27*AB39*$B$45</f>
        <v>0</v>
      </c>
      <c r="AC27" s="24">
        <f>$Y$27*AC39*$B$45</f>
        <v>0</v>
      </c>
      <c r="AM27" s="1"/>
      <c r="AN27" s="1"/>
      <c r="AO27" s="1"/>
      <c r="AP27" s="1"/>
    </row>
    <row r="28" spans="1:42" ht="68.25" customHeight="1">
      <c r="A28" s="62" t="s">
        <v>37</v>
      </c>
      <c r="B28" s="62"/>
      <c r="C28" s="62"/>
      <c r="D28" s="62"/>
      <c r="E28" s="62"/>
      <c r="F28" s="62"/>
      <c r="G28" s="9" t="s">
        <v>52</v>
      </c>
      <c r="H28" s="10">
        <v>23.776762031072376</v>
      </c>
      <c r="I28" s="12">
        <v>4.95</v>
      </c>
      <c r="J28" s="24">
        <f>$I$28*J39*$B$45</f>
        <v>42197.76</v>
      </c>
      <c r="K28" s="24">
        <f aca="true" t="shared" si="19" ref="K28:V28">$I$28*K39*$B$45</f>
        <v>58443.66</v>
      </c>
      <c r="L28" s="24">
        <f t="shared" si="19"/>
        <v>0</v>
      </c>
      <c r="M28" s="24">
        <f t="shared" si="19"/>
        <v>0</v>
      </c>
      <c r="N28" s="24">
        <f t="shared" si="19"/>
        <v>0</v>
      </c>
      <c r="O28" s="24">
        <f t="shared" si="19"/>
        <v>0</v>
      </c>
      <c r="P28" s="24">
        <f t="shared" si="19"/>
        <v>0</v>
      </c>
      <c r="Q28" s="24">
        <f t="shared" si="19"/>
        <v>0</v>
      </c>
      <c r="R28" s="24">
        <f t="shared" si="19"/>
        <v>0</v>
      </c>
      <c r="S28" s="24">
        <f t="shared" si="19"/>
        <v>0</v>
      </c>
      <c r="T28" s="24">
        <f t="shared" si="19"/>
        <v>0</v>
      </c>
      <c r="U28" s="24">
        <f t="shared" si="19"/>
        <v>0</v>
      </c>
      <c r="V28" s="24">
        <f t="shared" si="19"/>
        <v>0</v>
      </c>
      <c r="W28" s="25" t="s">
        <v>21</v>
      </c>
      <c r="X28" s="23">
        <v>23.776762031072376</v>
      </c>
      <c r="Y28" s="45">
        <v>4.75</v>
      </c>
      <c r="Z28" s="24">
        <f>$Y$28*Z39*$B$45</f>
        <v>0</v>
      </c>
      <c r="AA28" s="24">
        <f>$Y$28*AA39*$B$45</f>
        <v>0</v>
      </c>
      <c r="AB28" s="24">
        <f>$Y$28*AB39*$B$45</f>
        <v>0</v>
      </c>
      <c r="AC28" s="24">
        <f>$Y$28*AC39*$B$45</f>
        <v>0</v>
      </c>
      <c r="AM28" s="1"/>
      <c r="AN28" s="1"/>
      <c r="AO28" s="1"/>
      <c r="AP28" s="1"/>
    </row>
    <row r="29" spans="1:42" ht="12.75">
      <c r="A29" s="52" t="s">
        <v>23</v>
      </c>
      <c r="B29" s="52"/>
      <c r="C29" s="52"/>
      <c r="D29" s="52"/>
      <c r="E29" s="52"/>
      <c r="F29" s="52"/>
      <c r="G29" s="11"/>
      <c r="H29" s="6">
        <f>SUM(H30:H32)</f>
        <v>14.81716559302766</v>
      </c>
      <c r="I29" s="40">
        <f aca="true" t="shared" si="20" ref="I29:V29">SUM(I30:I35)</f>
        <v>2.9499999999999997</v>
      </c>
      <c r="J29" s="21">
        <f t="shared" si="20"/>
        <v>25148.16</v>
      </c>
      <c r="K29" s="21">
        <f t="shared" si="20"/>
        <v>34830.06</v>
      </c>
      <c r="L29" s="21">
        <f t="shared" si="20"/>
        <v>0</v>
      </c>
      <c r="M29" s="21">
        <f t="shared" si="20"/>
        <v>0</v>
      </c>
      <c r="N29" s="21">
        <f t="shared" si="20"/>
        <v>0</v>
      </c>
      <c r="O29" s="21">
        <f t="shared" si="20"/>
        <v>0</v>
      </c>
      <c r="P29" s="21">
        <f t="shared" si="20"/>
        <v>0</v>
      </c>
      <c r="Q29" s="28" t="e">
        <f t="shared" si="20"/>
        <v>#REF!</v>
      </c>
      <c r="R29" s="28" t="e">
        <f t="shared" si="20"/>
        <v>#REF!</v>
      </c>
      <c r="S29" s="28" t="e">
        <f t="shared" si="20"/>
        <v>#REF!</v>
      </c>
      <c r="T29" s="28" t="e">
        <f t="shared" si="20"/>
        <v>#REF!</v>
      </c>
      <c r="U29" s="28" t="e">
        <f t="shared" si="20"/>
        <v>#REF!</v>
      </c>
      <c r="V29" s="21">
        <f t="shared" si="20"/>
        <v>0</v>
      </c>
      <c r="W29" s="26"/>
      <c r="X29" s="28">
        <f>SUM(X30:X32)</f>
        <v>14.81716559302766</v>
      </c>
      <c r="Y29" s="46">
        <f>SUM(Y30:Y35)</f>
        <v>3.15</v>
      </c>
      <c r="Z29" s="21">
        <f>SUM(Z30:Z35)</f>
        <v>0</v>
      </c>
      <c r="AA29" s="28">
        <f>SUM(AA30:AA35)</f>
        <v>0</v>
      </c>
      <c r="AB29" s="21">
        <f>SUM(AB30:AB35)</f>
        <v>0</v>
      </c>
      <c r="AC29" s="21">
        <f>SUM(AC30:AC35)</f>
        <v>0</v>
      </c>
      <c r="AM29" s="1"/>
      <c r="AN29" s="1"/>
      <c r="AO29" s="1"/>
      <c r="AP29" s="1"/>
    </row>
    <row r="30" spans="1:42" ht="95.25" customHeight="1">
      <c r="A30" s="62" t="s">
        <v>38</v>
      </c>
      <c r="B30" s="62"/>
      <c r="C30" s="62"/>
      <c r="D30" s="62"/>
      <c r="E30" s="62"/>
      <c r="F30" s="62"/>
      <c r="G30" s="13" t="s">
        <v>62</v>
      </c>
      <c r="H30" s="14">
        <v>11.753978779840848</v>
      </c>
      <c r="I30" s="12">
        <v>1.36</v>
      </c>
      <c r="J30" s="30">
        <f>$I$30*J39*$B$45</f>
        <v>11593.728</v>
      </c>
      <c r="K30" s="30">
        <f aca="true" t="shared" si="21" ref="K30:V30">$I$30*K39*$B$45</f>
        <v>16057.248</v>
      </c>
      <c r="L30" s="30">
        <f t="shared" si="21"/>
        <v>0</v>
      </c>
      <c r="M30" s="30">
        <f t="shared" si="21"/>
        <v>0</v>
      </c>
      <c r="N30" s="30">
        <f t="shared" si="21"/>
        <v>0</v>
      </c>
      <c r="O30" s="30">
        <f t="shared" si="21"/>
        <v>0</v>
      </c>
      <c r="P30" s="30">
        <f t="shared" si="21"/>
        <v>0</v>
      </c>
      <c r="Q30" s="30">
        <f t="shared" si="21"/>
        <v>0</v>
      </c>
      <c r="R30" s="30">
        <f t="shared" si="21"/>
        <v>0</v>
      </c>
      <c r="S30" s="30">
        <f t="shared" si="21"/>
        <v>0</v>
      </c>
      <c r="T30" s="30">
        <f t="shared" si="21"/>
        <v>0</v>
      </c>
      <c r="U30" s="30">
        <f t="shared" si="21"/>
        <v>0</v>
      </c>
      <c r="V30" s="30">
        <f t="shared" si="21"/>
        <v>0</v>
      </c>
      <c r="W30" s="27" t="s">
        <v>24</v>
      </c>
      <c r="X30" s="29">
        <v>11.753978779840848</v>
      </c>
      <c r="Y30" s="45">
        <v>1.36</v>
      </c>
      <c r="Z30" s="30">
        <f>$Y$30*Z39*$B$45</f>
        <v>0</v>
      </c>
      <c r="AA30" s="30">
        <f>$Y$30*AA39*$B$45</f>
        <v>0</v>
      </c>
      <c r="AB30" s="30">
        <f>$Y$30*AB39*$B$45</f>
        <v>0</v>
      </c>
      <c r="AC30" s="30">
        <f>$Y$30*AC39*$B$45</f>
        <v>0</v>
      </c>
      <c r="AM30" s="1"/>
      <c r="AN30" s="1"/>
      <c r="AO30" s="1"/>
      <c r="AP30" s="1"/>
    </row>
    <row r="31" spans="1:42" ht="56.25" customHeight="1">
      <c r="A31" s="53" t="s">
        <v>39</v>
      </c>
      <c r="B31" s="53"/>
      <c r="C31" s="53"/>
      <c r="D31" s="53"/>
      <c r="E31" s="53"/>
      <c r="F31" s="53"/>
      <c r="G31" s="13" t="s">
        <v>25</v>
      </c>
      <c r="H31" s="14">
        <v>2.2252747252747254</v>
      </c>
      <c r="I31" s="12">
        <v>0.89</v>
      </c>
      <c r="J31" s="30">
        <f>$I$31*J39*$B$45</f>
        <v>7587.072</v>
      </c>
      <c r="K31" s="30">
        <f aca="true" t="shared" si="22" ref="K31:V31">$I$31*K39*$B$45</f>
        <v>10508.052</v>
      </c>
      <c r="L31" s="30">
        <f t="shared" si="22"/>
        <v>0</v>
      </c>
      <c r="M31" s="30">
        <f t="shared" si="22"/>
        <v>0</v>
      </c>
      <c r="N31" s="30">
        <f t="shared" si="22"/>
        <v>0</v>
      </c>
      <c r="O31" s="30">
        <f t="shared" si="22"/>
        <v>0</v>
      </c>
      <c r="P31" s="30">
        <f t="shared" si="22"/>
        <v>0</v>
      </c>
      <c r="Q31" s="30">
        <f t="shared" si="22"/>
        <v>0</v>
      </c>
      <c r="R31" s="30">
        <f t="shared" si="22"/>
        <v>0</v>
      </c>
      <c r="S31" s="30">
        <f t="shared" si="22"/>
        <v>0</v>
      </c>
      <c r="T31" s="30">
        <f t="shared" si="22"/>
        <v>0</v>
      </c>
      <c r="U31" s="30">
        <f t="shared" si="22"/>
        <v>0</v>
      </c>
      <c r="V31" s="30">
        <f t="shared" si="22"/>
        <v>0</v>
      </c>
      <c r="W31" s="27" t="s">
        <v>25</v>
      </c>
      <c r="X31" s="29">
        <v>2.2252747252747254</v>
      </c>
      <c r="Y31" s="45">
        <v>0.89</v>
      </c>
      <c r="Z31" s="30">
        <f>$Y$31*Z39*$B$45</f>
        <v>0</v>
      </c>
      <c r="AA31" s="30">
        <f>$Y$31*AA39*$B$45</f>
        <v>0</v>
      </c>
      <c r="AB31" s="30">
        <f>$Y$31*AB39*$B$45</f>
        <v>0</v>
      </c>
      <c r="AC31" s="30">
        <f>$Y$31*AC39*$B$45</f>
        <v>0</v>
      </c>
      <c r="AM31" s="1"/>
      <c r="AN31" s="1"/>
      <c r="AO31" s="1"/>
      <c r="AP31" s="1"/>
    </row>
    <row r="32" spans="1:42" ht="12.75">
      <c r="A32" s="53" t="s">
        <v>40</v>
      </c>
      <c r="B32" s="53"/>
      <c r="C32" s="53"/>
      <c r="D32" s="53"/>
      <c r="E32" s="53"/>
      <c r="F32" s="53"/>
      <c r="G32" s="9" t="s">
        <v>53</v>
      </c>
      <c r="H32" s="10">
        <v>0.8379120879120879</v>
      </c>
      <c r="I32" s="12">
        <v>0.38</v>
      </c>
      <c r="J32" s="30">
        <f>$I$32*J39*$B$45</f>
        <v>3239.424</v>
      </c>
      <c r="K32" s="30">
        <f aca="true" t="shared" si="23" ref="K32:V32">$I$32*K39*$B$45</f>
        <v>4486.584</v>
      </c>
      <c r="L32" s="30">
        <f t="shared" si="23"/>
        <v>0</v>
      </c>
      <c r="M32" s="30">
        <f t="shared" si="23"/>
        <v>0</v>
      </c>
      <c r="N32" s="30">
        <f t="shared" si="23"/>
        <v>0</v>
      </c>
      <c r="O32" s="30">
        <f t="shared" si="23"/>
        <v>0</v>
      </c>
      <c r="P32" s="30">
        <f t="shared" si="23"/>
        <v>0</v>
      </c>
      <c r="Q32" s="30">
        <f t="shared" si="23"/>
        <v>0</v>
      </c>
      <c r="R32" s="30">
        <f t="shared" si="23"/>
        <v>0</v>
      </c>
      <c r="S32" s="30">
        <f t="shared" si="23"/>
        <v>0</v>
      </c>
      <c r="T32" s="30">
        <f t="shared" si="23"/>
        <v>0</v>
      </c>
      <c r="U32" s="30">
        <f t="shared" si="23"/>
        <v>0</v>
      </c>
      <c r="V32" s="30">
        <f t="shared" si="23"/>
        <v>0</v>
      </c>
      <c r="W32" s="25" t="s">
        <v>21</v>
      </c>
      <c r="X32" s="23">
        <v>0.8379120879120879</v>
      </c>
      <c r="Y32" s="45">
        <v>0.58</v>
      </c>
      <c r="Z32" s="30">
        <f>$Y$32*Z39*$B$45</f>
        <v>0</v>
      </c>
      <c r="AA32" s="30">
        <f>$Y$32*AA39*$B$45</f>
        <v>0</v>
      </c>
      <c r="AB32" s="30">
        <f>$Y$32*AB39*$B$45</f>
        <v>0</v>
      </c>
      <c r="AC32" s="30">
        <f>$Y$32*AC39*$B$45</f>
        <v>0</v>
      </c>
      <c r="AM32" s="1"/>
      <c r="AN32" s="1"/>
      <c r="AO32" s="1"/>
      <c r="AP32" s="1"/>
    </row>
    <row r="33" spans="1:42" ht="12.75">
      <c r="A33" s="53" t="s">
        <v>45</v>
      </c>
      <c r="B33" s="53"/>
      <c r="C33" s="53"/>
      <c r="D33" s="53"/>
      <c r="E33" s="53"/>
      <c r="F33" s="53"/>
      <c r="G33" s="9" t="s">
        <v>52</v>
      </c>
      <c r="H33" s="10">
        <v>0.8379120879120879</v>
      </c>
      <c r="I33" s="12">
        <v>0.32</v>
      </c>
      <c r="J33" s="30">
        <f>$I$33*J39*$B$45</f>
        <v>2727.936</v>
      </c>
      <c r="K33" s="30">
        <f aca="true" t="shared" si="24" ref="K33:V33">$I$33*K39*$B$45</f>
        <v>3778.1760000000004</v>
      </c>
      <c r="L33" s="30">
        <f t="shared" si="24"/>
        <v>0</v>
      </c>
      <c r="M33" s="30">
        <f t="shared" si="24"/>
        <v>0</v>
      </c>
      <c r="N33" s="30">
        <f t="shared" si="24"/>
        <v>0</v>
      </c>
      <c r="O33" s="30">
        <f t="shared" si="24"/>
        <v>0</v>
      </c>
      <c r="P33" s="30">
        <f t="shared" si="24"/>
        <v>0</v>
      </c>
      <c r="Q33" s="30">
        <f t="shared" si="24"/>
        <v>0</v>
      </c>
      <c r="R33" s="30">
        <f t="shared" si="24"/>
        <v>0</v>
      </c>
      <c r="S33" s="30">
        <f t="shared" si="24"/>
        <v>0</v>
      </c>
      <c r="T33" s="30">
        <f t="shared" si="24"/>
        <v>0</v>
      </c>
      <c r="U33" s="30">
        <f t="shared" si="24"/>
        <v>0</v>
      </c>
      <c r="V33" s="30">
        <f t="shared" si="24"/>
        <v>0</v>
      </c>
      <c r="W33" s="25" t="s">
        <v>21</v>
      </c>
      <c r="X33" s="23">
        <v>0.8379120879120879</v>
      </c>
      <c r="Y33" s="45">
        <v>0.32</v>
      </c>
      <c r="Z33" s="30">
        <f>$Y$33*Z39*$B$45</f>
        <v>0</v>
      </c>
      <c r="AA33" s="30">
        <f>$Y$33*AA39*$B$45</f>
        <v>0</v>
      </c>
      <c r="AB33" s="30">
        <f>$Y$33*AB39*$B$45</f>
        <v>0</v>
      </c>
      <c r="AC33" s="30">
        <f>$Y$33*AC39*$B$45</f>
        <v>0</v>
      </c>
      <c r="AM33" s="1"/>
      <c r="AN33" s="1"/>
      <c r="AO33" s="1"/>
      <c r="AP33" s="1"/>
    </row>
    <row r="34" spans="1:42" ht="12.75">
      <c r="A34" s="53" t="s">
        <v>46</v>
      </c>
      <c r="B34" s="53"/>
      <c r="C34" s="53"/>
      <c r="D34" s="53"/>
      <c r="E34" s="53"/>
      <c r="F34" s="53"/>
      <c r="G34" s="9" t="s">
        <v>21</v>
      </c>
      <c r="H34" s="10">
        <v>0.8379120879120879</v>
      </c>
      <c r="I34" s="12">
        <v>0</v>
      </c>
      <c r="J34" s="30">
        <f aca="true" t="shared" si="25" ref="J34:P34">$I$34*J39*$B$45</f>
        <v>0</v>
      </c>
      <c r="K34" s="30">
        <f t="shared" si="25"/>
        <v>0</v>
      </c>
      <c r="L34" s="30">
        <f t="shared" si="25"/>
        <v>0</v>
      </c>
      <c r="M34" s="30">
        <f t="shared" si="25"/>
        <v>0</v>
      </c>
      <c r="N34" s="30">
        <f t="shared" si="25"/>
        <v>0</v>
      </c>
      <c r="O34" s="30">
        <f t="shared" si="25"/>
        <v>0</v>
      </c>
      <c r="P34" s="30">
        <f t="shared" si="25"/>
        <v>0</v>
      </c>
      <c r="Q34" s="24" t="e">
        <f>#REF!*Q39*$B$45</f>
        <v>#REF!</v>
      </c>
      <c r="R34" s="24" t="e">
        <f>#REF!*R39*$B$45</f>
        <v>#REF!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30">
        <f>$I$34*V39*$B$45</f>
        <v>0</v>
      </c>
      <c r="W34" s="25" t="s">
        <v>21</v>
      </c>
      <c r="X34" s="23">
        <v>0.8379120879120879</v>
      </c>
      <c r="Y34" s="45">
        <v>0</v>
      </c>
      <c r="Z34" s="30">
        <f>$Y$34*Z39*$B$45</f>
        <v>0</v>
      </c>
      <c r="AA34" s="30">
        <f>$Y$34*AA39*$B$45</f>
        <v>0</v>
      </c>
      <c r="AB34" s="30">
        <f>$Y$34*AB39*$B$45</f>
        <v>0</v>
      </c>
      <c r="AC34" s="30">
        <f>$Y$34*AC39*$B$45</f>
        <v>0</v>
      </c>
      <c r="AM34" s="1"/>
      <c r="AN34" s="1"/>
      <c r="AO34" s="1"/>
      <c r="AP34" s="1"/>
    </row>
    <row r="35" spans="1:42" ht="12.75">
      <c r="A35" s="53" t="s">
        <v>47</v>
      </c>
      <c r="B35" s="53"/>
      <c r="C35" s="53"/>
      <c r="D35" s="53"/>
      <c r="E35" s="53"/>
      <c r="F35" s="53"/>
      <c r="G35" s="9" t="s">
        <v>21</v>
      </c>
      <c r="H35" s="10">
        <v>0.8379120879120879</v>
      </c>
      <c r="I35" s="12">
        <v>0</v>
      </c>
      <c r="J35" s="30">
        <f aca="true" t="shared" si="26" ref="J35:P35">$I$35*J39*$B$45</f>
        <v>0</v>
      </c>
      <c r="K35" s="30">
        <f t="shared" si="26"/>
        <v>0</v>
      </c>
      <c r="L35" s="30">
        <f t="shared" si="26"/>
        <v>0</v>
      </c>
      <c r="M35" s="30">
        <f t="shared" si="26"/>
        <v>0</v>
      </c>
      <c r="N35" s="30">
        <f t="shared" si="26"/>
        <v>0</v>
      </c>
      <c r="O35" s="30">
        <f t="shared" si="26"/>
        <v>0</v>
      </c>
      <c r="P35" s="30">
        <f t="shared" si="26"/>
        <v>0</v>
      </c>
      <c r="Q35" s="24" t="e">
        <f>#REF!*Q39*$B$45</f>
        <v>#REF!</v>
      </c>
      <c r="R35" s="24" t="e">
        <f>#REF!*R39*$B$45</f>
        <v>#REF!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30">
        <f>$I$35*V39*$B$45</f>
        <v>0</v>
      </c>
      <c r="W35" s="25" t="s">
        <v>21</v>
      </c>
      <c r="X35" s="23">
        <v>0.8379120879120879</v>
      </c>
      <c r="Y35" s="45">
        <v>0</v>
      </c>
      <c r="Z35" s="30">
        <f>$Y$35*Z39*$B$45</f>
        <v>0</v>
      </c>
      <c r="AA35" s="30">
        <f>$Y$35*AA39*$B$45</f>
        <v>0</v>
      </c>
      <c r="AB35" s="30">
        <f>$Y$35*AB39*$B$45</f>
        <v>0</v>
      </c>
      <c r="AC35" s="30">
        <f>$Y$35*AC39*$B$45</f>
        <v>0</v>
      </c>
      <c r="AM35" s="1"/>
      <c r="AN35" s="1"/>
      <c r="AO35" s="1"/>
      <c r="AP35" s="1"/>
    </row>
    <row r="36" spans="1:42" ht="12.75">
      <c r="A36" s="52" t="s">
        <v>41</v>
      </c>
      <c r="B36" s="52"/>
      <c r="C36" s="52"/>
      <c r="D36" s="52"/>
      <c r="E36" s="52"/>
      <c r="F36" s="52"/>
      <c r="G36" s="11"/>
      <c r="H36" s="6">
        <f>SUM(H38:H40)</f>
        <v>114.22570239999999</v>
      </c>
      <c r="I36" s="40">
        <v>0.62</v>
      </c>
      <c r="J36" s="31">
        <f>$I$36*J39*$B$45</f>
        <v>5285.376</v>
      </c>
      <c r="K36" s="31">
        <f aca="true" t="shared" si="27" ref="K36:V36">$I$36*K39*$B$45</f>
        <v>7320.216</v>
      </c>
      <c r="L36" s="31">
        <f t="shared" si="27"/>
        <v>0</v>
      </c>
      <c r="M36" s="31">
        <f t="shared" si="27"/>
        <v>0</v>
      </c>
      <c r="N36" s="31">
        <f t="shared" si="27"/>
        <v>0</v>
      </c>
      <c r="O36" s="31">
        <f t="shared" si="27"/>
        <v>0</v>
      </c>
      <c r="P36" s="31">
        <f t="shared" si="27"/>
        <v>0</v>
      </c>
      <c r="Q36" s="31">
        <f t="shared" si="27"/>
        <v>0</v>
      </c>
      <c r="R36" s="31">
        <f t="shared" si="27"/>
        <v>0</v>
      </c>
      <c r="S36" s="31">
        <f t="shared" si="27"/>
        <v>0</v>
      </c>
      <c r="T36" s="31">
        <f t="shared" si="27"/>
        <v>0</v>
      </c>
      <c r="U36" s="31">
        <f t="shared" si="27"/>
        <v>0</v>
      </c>
      <c r="V36" s="31">
        <f t="shared" si="27"/>
        <v>0</v>
      </c>
      <c r="W36" s="26"/>
      <c r="X36" s="28">
        <f>SUM(X38:X40)</f>
        <v>114.22570239999999</v>
      </c>
      <c r="Y36" s="46">
        <v>0.62</v>
      </c>
      <c r="Z36" s="31">
        <f>$Y$36*Z39*$B$45</f>
        <v>0</v>
      </c>
      <c r="AA36" s="31">
        <f>$Y$36*AA39*$B$45</f>
        <v>0</v>
      </c>
      <c r="AB36" s="31">
        <f>$Y$36*AB39*$B$45</f>
        <v>0</v>
      </c>
      <c r="AC36" s="31">
        <f>$Y$36*AC39*$B$45</f>
        <v>0</v>
      </c>
      <c r="AM36" s="1"/>
      <c r="AN36" s="1"/>
      <c r="AO36" s="1"/>
      <c r="AP36" s="1"/>
    </row>
    <row r="37" spans="1:42" ht="12.75">
      <c r="A37" s="64" t="s">
        <v>44</v>
      </c>
      <c r="B37" s="65"/>
      <c r="C37" s="65"/>
      <c r="D37" s="65"/>
      <c r="E37" s="65"/>
      <c r="F37" s="66"/>
      <c r="G37" s="11"/>
      <c r="H37" s="6"/>
      <c r="I37" s="40">
        <v>1.23</v>
      </c>
      <c r="J37" s="31">
        <f>$I$37*J39*$B$45</f>
        <v>10485.503999999999</v>
      </c>
      <c r="K37" s="31">
        <f aca="true" t="shared" si="28" ref="K37:V37">$I$37*K39*$B$45</f>
        <v>14522.363999999998</v>
      </c>
      <c r="L37" s="31">
        <f t="shared" si="28"/>
        <v>0</v>
      </c>
      <c r="M37" s="31">
        <f t="shared" si="28"/>
        <v>0</v>
      </c>
      <c r="N37" s="31">
        <f t="shared" si="28"/>
        <v>0</v>
      </c>
      <c r="O37" s="31">
        <f t="shared" si="28"/>
        <v>0</v>
      </c>
      <c r="P37" s="31">
        <f t="shared" si="28"/>
        <v>0</v>
      </c>
      <c r="Q37" s="31">
        <f t="shared" si="28"/>
        <v>0</v>
      </c>
      <c r="R37" s="31">
        <f t="shared" si="28"/>
        <v>0</v>
      </c>
      <c r="S37" s="31">
        <f t="shared" si="28"/>
        <v>0</v>
      </c>
      <c r="T37" s="31">
        <f t="shared" si="28"/>
        <v>0</v>
      </c>
      <c r="U37" s="31">
        <f t="shared" si="28"/>
        <v>0</v>
      </c>
      <c r="V37" s="31">
        <f t="shared" si="28"/>
        <v>0</v>
      </c>
      <c r="W37" s="26"/>
      <c r="X37" s="28"/>
      <c r="Y37" s="46">
        <v>1.15</v>
      </c>
      <c r="Z37" s="31">
        <f>$Y$37*Z39*$B$45</f>
        <v>0</v>
      </c>
      <c r="AA37" s="31">
        <f>$Y$37*AA39*$B$45</f>
        <v>0</v>
      </c>
      <c r="AB37" s="31">
        <f>$Y$37*AB39*$B$45</f>
        <v>0</v>
      </c>
      <c r="AC37" s="31">
        <f>$Y$37*AC39*$B$45</f>
        <v>0</v>
      </c>
      <c r="AM37" s="1"/>
      <c r="AN37" s="1"/>
      <c r="AO37" s="1"/>
      <c r="AP37" s="1"/>
    </row>
    <row r="38" spans="1:42" ht="12.75">
      <c r="A38" s="63" t="s">
        <v>26</v>
      </c>
      <c r="B38" s="63"/>
      <c r="C38" s="63"/>
      <c r="D38" s="63"/>
      <c r="E38" s="63"/>
      <c r="F38" s="63"/>
      <c r="G38" s="15"/>
      <c r="H38" s="16">
        <f>H29+H24+H15+H10</f>
        <v>99.99999999999999</v>
      </c>
      <c r="I38" s="41"/>
      <c r="J38" s="21">
        <f aca="true" t="shared" si="29" ref="J38:V38">J29+J24+J15+J10+J36+J37</f>
        <v>129491.71200000001</v>
      </c>
      <c r="K38" s="21">
        <f t="shared" si="29"/>
        <v>179345.29200000002</v>
      </c>
      <c r="L38" s="21">
        <f t="shared" si="29"/>
        <v>0</v>
      </c>
      <c r="M38" s="21">
        <f t="shared" si="29"/>
        <v>0</v>
      </c>
      <c r="N38" s="21">
        <f t="shared" si="29"/>
        <v>0</v>
      </c>
      <c r="O38" s="21">
        <f t="shared" si="29"/>
        <v>0</v>
      </c>
      <c r="P38" s="21">
        <f t="shared" si="29"/>
        <v>0</v>
      </c>
      <c r="Q38" s="21" t="e">
        <f t="shared" si="29"/>
        <v>#REF!</v>
      </c>
      <c r="R38" s="21" t="e">
        <f t="shared" si="29"/>
        <v>#REF!</v>
      </c>
      <c r="S38" s="21" t="e">
        <f t="shared" si="29"/>
        <v>#REF!</v>
      </c>
      <c r="T38" s="21" t="e">
        <f t="shared" si="29"/>
        <v>#REF!</v>
      </c>
      <c r="U38" s="21" t="e">
        <f t="shared" si="29"/>
        <v>#REF!</v>
      </c>
      <c r="V38" s="21">
        <f t="shared" si="29"/>
        <v>0</v>
      </c>
      <c r="W38" s="32"/>
      <c r="X38" s="33">
        <f>X29+X24+X15+X10</f>
        <v>99.99999999999999</v>
      </c>
      <c r="Y38" s="46"/>
      <c r="Z38" s="21">
        <f>Z29+Z24+Z15+Z10+Z36+Z37</f>
        <v>0</v>
      </c>
      <c r="AA38" s="21">
        <f>AA29+AA24+AA15+AA10+AA36+AA37</f>
        <v>0</v>
      </c>
      <c r="AB38" s="21">
        <f>AB29+AB24+AB15+AB10+AB36+AB37</f>
        <v>0</v>
      </c>
      <c r="AC38" s="21">
        <f>AC29+AC24+AC15+AC10+AC36+AC37</f>
        <v>0</v>
      </c>
      <c r="AD38" s="51">
        <v>308837</v>
      </c>
      <c r="AE38" s="51"/>
      <c r="AF38" s="1">
        <v>1286.82</v>
      </c>
      <c r="AM38" s="1"/>
      <c r="AN38" s="1"/>
      <c r="AO38" s="1"/>
      <c r="AP38" s="1"/>
    </row>
    <row r="39" spans="1:42" ht="12.75">
      <c r="A39" s="63" t="s">
        <v>27</v>
      </c>
      <c r="B39" s="63"/>
      <c r="C39" s="63"/>
      <c r="D39" s="63"/>
      <c r="E39" s="63"/>
      <c r="F39" s="63"/>
      <c r="G39" s="15"/>
      <c r="H39" s="15"/>
      <c r="I39" s="42"/>
      <c r="J39" s="21">
        <v>710.4</v>
      </c>
      <c r="K39" s="21">
        <v>983.9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32"/>
      <c r="X39" s="32"/>
      <c r="Y39" s="47"/>
      <c r="Z39" s="21"/>
      <c r="AA39" s="21"/>
      <c r="AB39" s="21"/>
      <c r="AC39" s="21"/>
      <c r="AM39" s="1"/>
      <c r="AN39" s="1"/>
      <c r="AO39" s="1"/>
      <c r="AP39" s="1"/>
    </row>
    <row r="40" spans="1:29" s="17" customFormat="1" ht="25.5" customHeight="1">
      <c r="A40" s="61" t="s">
        <v>48</v>
      </c>
      <c r="B40" s="61"/>
      <c r="C40" s="61"/>
      <c r="D40" s="61"/>
      <c r="E40" s="61"/>
      <c r="F40" s="61"/>
      <c r="G40" s="4"/>
      <c r="H40" s="4">
        <f>7.28*1.416*1.2*1.15</f>
        <v>14.225702399999998</v>
      </c>
      <c r="I40" s="43">
        <f>I15+I24+I29+I36+I37</f>
        <v>15.19</v>
      </c>
      <c r="J40" s="34">
        <f aca="true" t="shared" si="30" ref="J40:V40">J38/12/J39</f>
        <v>15.190000000000001</v>
      </c>
      <c r="K40" s="34">
        <f t="shared" si="30"/>
        <v>15.190000000000001</v>
      </c>
      <c r="L40" s="34" t="e">
        <f t="shared" si="30"/>
        <v>#DIV/0!</v>
      </c>
      <c r="M40" s="34" t="e">
        <f t="shared" si="30"/>
        <v>#DIV/0!</v>
      </c>
      <c r="N40" s="34" t="e">
        <f t="shared" si="30"/>
        <v>#DIV/0!</v>
      </c>
      <c r="O40" s="34" t="e">
        <f t="shared" si="30"/>
        <v>#DIV/0!</v>
      </c>
      <c r="P40" s="34" t="e">
        <f t="shared" si="30"/>
        <v>#DIV/0!</v>
      </c>
      <c r="Q40" s="34" t="e">
        <f t="shared" si="30"/>
        <v>#REF!</v>
      </c>
      <c r="R40" s="34" t="e">
        <f t="shared" si="30"/>
        <v>#REF!</v>
      </c>
      <c r="S40" s="34" t="e">
        <f t="shared" si="30"/>
        <v>#REF!</v>
      </c>
      <c r="T40" s="34" t="e">
        <f t="shared" si="30"/>
        <v>#REF!</v>
      </c>
      <c r="U40" s="34" t="e">
        <f t="shared" si="30"/>
        <v>#REF!</v>
      </c>
      <c r="V40" s="34" t="e">
        <f t="shared" si="30"/>
        <v>#DIV/0!</v>
      </c>
      <c r="W40" s="34"/>
      <c r="X40" s="34">
        <f>7.28*1.416*1.2*1.15</f>
        <v>14.225702399999998</v>
      </c>
      <c r="Y40" s="43">
        <f>Y15+Y24+Y29+Y36+Y37</f>
        <v>15.110000000000001</v>
      </c>
      <c r="Z40" s="34" t="e">
        <f>Z38/12/Z39</f>
        <v>#DIV/0!</v>
      </c>
      <c r="AA40" s="34" t="e">
        <f>AA38/12/AA39</f>
        <v>#DIV/0!</v>
      </c>
      <c r="AB40" s="34" t="e">
        <f>AB38/12/AB39</f>
        <v>#DIV/0!</v>
      </c>
      <c r="AC40" s="34" t="e">
        <f>AC38/12/AC39</f>
        <v>#DIV/0!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39">
    <mergeCell ref="A7:F9"/>
    <mergeCell ref="A17:F17"/>
    <mergeCell ref="A1:I1"/>
    <mergeCell ref="A2:I2"/>
    <mergeCell ref="A3:I3"/>
    <mergeCell ref="A4:I4"/>
    <mergeCell ref="A23:F23"/>
    <mergeCell ref="A21:F21"/>
    <mergeCell ref="A14:F14"/>
    <mergeCell ref="A16:F16"/>
    <mergeCell ref="G7:AC7"/>
    <mergeCell ref="A28:F28"/>
    <mergeCell ref="A10:F10"/>
    <mergeCell ref="A11:F11"/>
    <mergeCell ref="A13:F13"/>
    <mergeCell ref="A25:F25"/>
    <mergeCell ref="A27:F27"/>
    <mergeCell ref="A26:F26"/>
    <mergeCell ref="A15:F15"/>
    <mergeCell ref="A12:F12"/>
    <mergeCell ref="A24:F24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W8:AC8"/>
    <mergeCell ref="G8:V8"/>
    <mergeCell ref="A18:F18"/>
    <mergeCell ref="A19:F19"/>
    <mergeCell ref="A20:F20"/>
    <mergeCell ref="A22:F22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2014-12-16T13:02:14Z</cp:lastPrinted>
  <dcterms:created xsi:type="dcterms:W3CDTF">2014-11-07T12:34:46Z</dcterms:created>
  <dcterms:modified xsi:type="dcterms:W3CDTF">2014-12-16T13:03:28Z</dcterms:modified>
  <cp:category/>
  <cp:version/>
  <cp:contentType/>
  <cp:contentStatus/>
</cp:coreProperties>
</file>